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ebsite\c$\SMPresence\Userfiles\Servers\Server_6\File\Central Printing\Anna Navarrete\"/>
    </mc:Choice>
  </mc:AlternateContent>
  <xr:revisionPtr revIDLastSave="0" documentId="13_ncr:1_{40092532-A0CF-49E7-91DC-822EFA85C6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der" sheetId="1" r:id="rId1"/>
    <sheet name="Sheet1" sheetId="3" state="hidden" r:id="rId2"/>
    <sheet name="Requisitio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22" i="2"/>
  <c r="E17" i="2"/>
  <c r="E15" i="2"/>
  <c r="E30" i="2"/>
  <c r="E38" i="2"/>
  <c r="E43" i="2"/>
  <c r="E42" i="2"/>
  <c r="E21" i="2"/>
  <c r="E20" i="2"/>
  <c r="E36" i="2" l="1"/>
  <c r="F36" i="2" s="1"/>
  <c r="E35" i="2"/>
  <c r="F35" i="2" s="1"/>
  <c r="E14" i="2"/>
  <c r="F38" i="2"/>
  <c r="F37" i="2"/>
  <c r="F34" i="2"/>
  <c r="F54" i="2" l="1"/>
  <c r="F53" i="2"/>
  <c r="F52" i="2"/>
  <c r="E46" i="2"/>
  <c r="E9" i="2" l="1"/>
  <c r="F9" i="2" s="1"/>
  <c r="F42" i="2"/>
  <c r="E27" i="2"/>
  <c r="F27" i="2" s="1"/>
  <c r="F21" i="2"/>
  <c r="F15" i="2"/>
  <c r="E4" i="2"/>
  <c r="F4" i="2" s="1"/>
  <c r="C56" i="2"/>
  <c r="B56" i="2"/>
  <c r="E49" i="2"/>
  <c r="F49" i="2" s="1"/>
  <c r="E48" i="2"/>
  <c r="F48" i="2" s="1"/>
  <c r="E47" i="2"/>
  <c r="F47" i="2" s="1"/>
  <c r="F46" i="2"/>
  <c r="E41" i="2"/>
  <c r="F41" i="2" s="1"/>
  <c r="E32" i="2"/>
  <c r="F32" i="2" s="1"/>
  <c r="E31" i="2"/>
  <c r="F31" i="2" s="1"/>
  <c r="E26" i="2"/>
  <c r="F26" i="2" s="1"/>
  <c r="F23" i="2"/>
  <c r="F24" i="2"/>
  <c r="F25" i="2"/>
  <c r="F28" i="2"/>
  <c r="F29" i="2"/>
  <c r="F30" i="2"/>
  <c r="F39" i="2"/>
  <c r="F40" i="2"/>
  <c r="F43" i="2"/>
  <c r="F44" i="2"/>
  <c r="F45" i="2"/>
  <c r="F12" i="2"/>
  <c r="F13" i="2"/>
  <c r="F16" i="2"/>
  <c r="F17" i="2"/>
  <c r="F18" i="2"/>
  <c r="F19" i="2"/>
  <c r="F22" i="2"/>
  <c r="F20" i="2"/>
  <c r="F14" i="2"/>
  <c r="E11" i="2"/>
  <c r="F11" i="2" s="1"/>
  <c r="E10" i="2"/>
  <c r="F10" i="2" s="1"/>
  <c r="E8" i="2"/>
  <c r="F8" i="2" s="1"/>
  <c r="E7" i="2"/>
  <c r="F7" i="2" s="1"/>
  <c r="F5" i="2"/>
  <c r="E3" i="2"/>
  <c r="F3" i="2" s="1"/>
  <c r="F6" i="2"/>
  <c r="F56" i="2" l="1"/>
  <c r="I40" i="1" s="1"/>
</calcChain>
</file>

<file path=xl/sharedStrings.xml><?xml version="1.0" encoding="utf-8"?>
<sst xmlns="http://schemas.openxmlformats.org/spreadsheetml/2006/main" count="163" uniqueCount="125">
  <si>
    <t>Requested by:</t>
  </si>
  <si>
    <t>Date:</t>
  </si>
  <si>
    <t>Need by:</t>
  </si>
  <si>
    <t>Uncollated</t>
  </si>
  <si>
    <t>Phone:</t>
  </si>
  <si>
    <t>email:</t>
  </si>
  <si>
    <t>Pony it over when it's done.</t>
  </si>
  <si>
    <t>Notify me when it's done and I'll pick it up.</t>
  </si>
  <si>
    <t>Additional Comments</t>
  </si>
  <si>
    <t>One-Sided</t>
  </si>
  <si>
    <t>Two-Sided</t>
  </si>
  <si>
    <t>Collate</t>
  </si>
  <si>
    <t>Staple Upper Left</t>
  </si>
  <si>
    <t>Two Staples Left Side</t>
  </si>
  <si>
    <t>8.5 x 11</t>
  </si>
  <si>
    <t>8.5 x 14</t>
  </si>
  <si>
    <t>11 x 17</t>
  </si>
  <si>
    <t>Line #</t>
  </si>
  <si>
    <t>Whse ID</t>
  </si>
  <si>
    <t>Description</t>
  </si>
  <si>
    <t>Unit Price</t>
  </si>
  <si>
    <t>Letter size Black &amp; White</t>
  </si>
  <si>
    <t>B</t>
  </si>
  <si>
    <t>Letter size Black &amp; White - 1 sided</t>
  </si>
  <si>
    <t>Letter size Black &amp; White - 2 sided</t>
  </si>
  <si>
    <t>Finished sets (stapled)</t>
  </si>
  <si>
    <t>8.5 x 5.5  booklet</t>
  </si>
  <si>
    <t>Legal Size Black &amp; White(8 1/2 x 14)</t>
  </si>
  <si>
    <t>8.5 x 7 signature booklet</t>
  </si>
  <si>
    <t>Tabloid size Black &amp; White</t>
  </si>
  <si>
    <t>8.5 x 11 booklet</t>
  </si>
  <si>
    <t>Letter size Color</t>
  </si>
  <si>
    <t>Letter Size Color print  - 1 sided</t>
  </si>
  <si>
    <t>Letter Size Color print - 2 sided</t>
  </si>
  <si>
    <t>Finished Sets (stapled)</t>
  </si>
  <si>
    <t>Finished Sets (3 hole punch)</t>
  </si>
  <si>
    <t>Tabloid size Color</t>
  </si>
  <si>
    <t>11 X 17 Color print - 1 sided</t>
  </si>
  <si>
    <t>11 X 17 Color print - 2 sided</t>
  </si>
  <si>
    <t>Wide Format Prints</t>
  </si>
  <si>
    <t>18 X 24 print</t>
  </si>
  <si>
    <t xml:space="preserve">mounting 18 X 24 print </t>
  </si>
  <si>
    <t xml:space="preserve">24 X 36 print </t>
  </si>
  <si>
    <t xml:space="preserve">mounting 24 X 36 print </t>
  </si>
  <si>
    <t>18 x 24 Poster</t>
  </si>
  <si>
    <t>24 x 36 Poster</t>
  </si>
  <si>
    <t>Mount Poster</t>
  </si>
  <si>
    <t>Color</t>
  </si>
  <si>
    <t>Black &amp; White</t>
  </si>
  <si>
    <t>Print Options</t>
  </si>
  <si>
    <t>Paper Options</t>
  </si>
  <si>
    <t>Finishing Options</t>
  </si>
  <si>
    <t>Colored Paper - 2 sided</t>
  </si>
  <si>
    <t>Colored Paper - 1 sided</t>
  </si>
  <si>
    <t>90# Cover - 1 sided</t>
  </si>
  <si>
    <t>90# Cover - 2 sided</t>
  </si>
  <si>
    <t>Finished Sets Tape Bound</t>
  </si>
  <si>
    <t>Legal SizeBlack &amp; White - 1 sided</t>
  </si>
  <si>
    <t>Legal SizeBlack &amp; White - 2 sided</t>
  </si>
  <si>
    <t>11 X 17 Black &amp; White - 1 sided</t>
  </si>
  <si>
    <t>Cover - 1 sided (white 90#)</t>
  </si>
  <si>
    <t>Cover - 2 sided (white 90#)</t>
  </si>
  <si>
    <t>11 X 17 Black &amp; White - 2 sided</t>
  </si>
  <si>
    <t>Approved by:</t>
  </si>
  <si>
    <t>Signature:</t>
  </si>
  <si>
    <t>Quantity</t>
  </si>
  <si>
    <t>Total:</t>
  </si>
  <si>
    <t>Cost</t>
  </si>
  <si>
    <t>Warehouse</t>
  </si>
  <si>
    <t>Double click in boxes to make selection or just type an "X"</t>
  </si>
  <si>
    <t>Location:</t>
  </si>
  <si>
    <t>Colored Paper:</t>
  </si>
  <si>
    <t>Will Rogers</t>
  </si>
  <si>
    <t>Nutr Svcs</t>
  </si>
  <si>
    <t>Training Center</t>
  </si>
  <si>
    <t>Central Print</t>
  </si>
  <si>
    <t>Locations</t>
  </si>
  <si>
    <t>Paper Colors</t>
  </si>
  <si>
    <t>Green</t>
  </si>
  <si>
    <t>Yellow</t>
  </si>
  <si>
    <t>8.5 x 11 Card Stock</t>
  </si>
  <si>
    <t>Gold</t>
  </si>
  <si>
    <t>Pink</t>
  </si>
  <si>
    <t>Blue</t>
  </si>
  <si>
    <t>Cardstock Colors</t>
  </si>
  <si>
    <t>White</t>
  </si>
  <si>
    <r>
      <t xml:space="preserve">Number of original 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mages</t>
    </r>
    <r>
      <rPr>
        <sz val="11"/>
        <color theme="1"/>
        <rFont val="Calibri"/>
        <family val="2"/>
        <scheme val="minor"/>
      </rPr>
      <t>:</t>
    </r>
  </si>
  <si>
    <r>
      <t xml:space="preserve">Number of 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opies</t>
    </r>
    <r>
      <rPr>
        <sz val="11"/>
        <color theme="1"/>
        <rFont val="Calibri"/>
        <family val="2"/>
        <scheme val="minor"/>
      </rPr>
      <t>:</t>
    </r>
  </si>
  <si>
    <t>Buff</t>
  </si>
  <si>
    <t>Office Form</t>
  </si>
  <si>
    <t>ALC</t>
  </si>
  <si>
    <t>BTW</t>
  </si>
  <si>
    <t>BDM</t>
  </si>
  <si>
    <t>CO</t>
  </si>
  <si>
    <t>CLE</t>
  </si>
  <si>
    <t>COR</t>
  </si>
  <si>
    <t>EDI</t>
  </si>
  <si>
    <t>FHS</t>
  </si>
  <si>
    <t>HEI</t>
  </si>
  <si>
    <t>HIL</t>
  </si>
  <si>
    <t>HHS</t>
  </si>
  <si>
    <t>HOU</t>
  </si>
  <si>
    <t>JEF</t>
  </si>
  <si>
    <t>MIL</t>
  </si>
  <si>
    <t>SAN</t>
  </si>
  <si>
    <t>SOH</t>
  </si>
  <si>
    <t>SPED</t>
  </si>
  <si>
    <t>STO</t>
  </si>
  <si>
    <t>TAY</t>
  </si>
  <si>
    <t>CAI</t>
  </si>
  <si>
    <t>MUR</t>
  </si>
  <si>
    <t>Fine Arts</t>
  </si>
  <si>
    <t>21st CCLC</t>
  </si>
  <si>
    <t>Pick color under paper options</t>
  </si>
  <si>
    <t>3 Hole Punch</t>
  </si>
  <si>
    <t>Staples</t>
  </si>
  <si>
    <t>One</t>
  </si>
  <si>
    <t>Two</t>
  </si>
  <si>
    <t>Four</t>
  </si>
  <si>
    <t>Legal Size Color - 1 sided</t>
  </si>
  <si>
    <t>Legal Size Color - 2 sided</t>
  </si>
  <si>
    <t>Legal Size Color (8 1/2 x 14)</t>
  </si>
  <si>
    <t>23-24 Print Request - Central Printing 23-24</t>
  </si>
  <si>
    <t>Pads
Must be Multiple of 100</t>
  </si>
  <si>
    <t>Select from available 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</si>
</sst>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4" fontId="0" fillId="0" borderId="3" xfId="0" applyNumberFormat="1" applyBorder="1"/>
    <xf numFmtId="14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/>
    </xf>
    <xf numFmtId="8" fontId="0" fillId="0" borderId="2" xfId="2" applyNumberFormat="1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9525</xdr:rowOff>
    </xdr:from>
    <xdr:to>
      <xdr:col>8</xdr:col>
      <xdr:colOff>360048</xdr:colOff>
      <xdr:row>38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5353050"/>
          <a:ext cx="5229225" cy="19335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2</xdr:col>
      <xdr:colOff>542925</xdr:colOff>
      <xdr:row>20</xdr:row>
      <xdr:rowOff>9525</xdr:rowOff>
    </xdr:from>
    <xdr:to>
      <xdr:col>2</xdr:col>
      <xdr:colOff>857250</xdr:colOff>
      <xdr:row>20</xdr:row>
      <xdr:rowOff>180975</xdr:rowOff>
    </xdr:to>
    <xdr:pic>
      <xdr:nvPicPr>
        <xdr:cNvPr id="1307" name="Picture 2" descr="Collate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671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22</xdr:row>
      <xdr:rowOff>9525</xdr:rowOff>
    </xdr:from>
    <xdr:to>
      <xdr:col>2</xdr:col>
      <xdr:colOff>866775</xdr:colOff>
      <xdr:row>22</xdr:row>
      <xdr:rowOff>180975</xdr:rowOff>
    </xdr:to>
    <xdr:pic>
      <xdr:nvPicPr>
        <xdr:cNvPr id="1308" name="Picture 3" descr="Uncollate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105275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94"/>
  <sheetViews>
    <sheetView tabSelected="1" zoomScaleNormal="100" workbookViewId="0">
      <selection activeCell="D27" sqref="D27:G27"/>
    </sheetView>
  </sheetViews>
  <sheetFormatPr defaultRowHeight="15" x14ac:dyDescent="0.25"/>
  <cols>
    <col min="1" max="1" width="2.28515625" customWidth="1"/>
    <col min="2" max="2" width="5.7109375" style="19" customWidth="1"/>
    <col min="3" max="3" width="13.42578125" customWidth="1"/>
    <col min="4" max="4" width="6.28515625" style="19" customWidth="1"/>
    <col min="5" max="5" width="17.7109375" customWidth="1"/>
    <col min="6" max="6" width="6.28515625" style="19" customWidth="1"/>
    <col min="7" max="7" width="7.28515625" customWidth="1"/>
    <col min="8" max="8" width="21.28515625" customWidth="1"/>
    <col min="9" max="9" width="8" customWidth="1"/>
    <col min="10" max="10" width="11.140625" hidden="1" customWidth="1"/>
    <col min="11" max="11" width="7" customWidth="1"/>
  </cols>
  <sheetData>
    <row r="1" spans="2:13" ht="26.25" x14ac:dyDescent="0.4">
      <c r="C1" s="53" t="s">
        <v>122</v>
      </c>
      <c r="D1" s="54"/>
      <c r="E1" s="53"/>
      <c r="F1" s="54"/>
      <c r="G1" s="53"/>
      <c r="H1" s="53"/>
      <c r="J1" s="1"/>
    </row>
    <row r="2" spans="2:13" x14ac:dyDescent="0.25">
      <c r="C2" s="57" t="s">
        <v>69</v>
      </c>
      <c r="D2" s="57"/>
      <c r="E2" s="57"/>
      <c r="F2" s="57"/>
      <c r="G2" s="57"/>
      <c r="H2" s="57"/>
    </row>
    <row r="3" spans="2:13" ht="21.95" customHeight="1" x14ac:dyDescent="0.25">
      <c r="C3" t="s">
        <v>0</v>
      </c>
      <c r="D3" s="42"/>
      <c r="E3" s="43"/>
      <c r="F3" s="42"/>
      <c r="G3" s="43"/>
      <c r="H3" s="43"/>
      <c r="J3" s="3"/>
      <c r="L3" s="39"/>
      <c r="M3" s="39"/>
    </row>
    <row r="4" spans="2:13" ht="21.95" customHeight="1" x14ac:dyDescent="0.25">
      <c r="C4" t="s">
        <v>5</v>
      </c>
      <c r="D4" s="44"/>
      <c r="E4" s="41"/>
      <c r="F4" s="40"/>
      <c r="G4" s="41"/>
      <c r="H4" s="41"/>
      <c r="J4" s="3"/>
    </row>
    <row r="5" spans="2:13" ht="21.95" customHeight="1" x14ac:dyDescent="0.25">
      <c r="C5" t="s">
        <v>70</v>
      </c>
      <c r="D5" s="40"/>
      <c r="E5" s="41"/>
      <c r="G5" t="s">
        <v>1</v>
      </c>
      <c r="H5" s="27"/>
    </row>
    <row r="6" spans="2:13" ht="21.95" customHeight="1" x14ac:dyDescent="0.25">
      <c r="C6" t="s">
        <v>4</v>
      </c>
      <c r="D6" s="42"/>
      <c r="E6" s="43"/>
      <c r="F6" s="42"/>
      <c r="G6" s="43"/>
    </row>
    <row r="7" spans="2:13" ht="21.95" customHeight="1" x14ac:dyDescent="0.25">
      <c r="C7" t="s">
        <v>2</v>
      </c>
      <c r="D7" s="40"/>
      <c r="E7" s="41"/>
      <c r="H7" s="18"/>
    </row>
    <row r="8" spans="2:13" ht="18" customHeight="1" x14ac:dyDescent="0.25">
      <c r="B8" s="20"/>
      <c r="C8" s="45" t="s">
        <v>6</v>
      </c>
      <c r="D8" s="46"/>
      <c r="E8" s="47"/>
      <c r="H8" s="30" t="s">
        <v>86</v>
      </c>
      <c r="I8" s="4"/>
    </row>
    <row r="9" spans="2:13" ht="3.95" customHeight="1" x14ac:dyDescent="0.25">
      <c r="B9" s="21"/>
      <c r="C9" s="5"/>
      <c r="E9" s="5"/>
    </row>
    <row r="10" spans="2:13" ht="18" customHeight="1" x14ac:dyDescent="0.25">
      <c r="B10" s="20"/>
      <c r="C10" s="45" t="s">
        <v>7</v>
      </c>
      <c r="D10" s="46"/>
      <c r="E10" s="47"/>
      <c r="F10" s="46"/>
      <c r="G10" s="47"/>
      <c r="H10" s="30" t="s">
        <v>87</v>
      </c>
      <c r="I10" s="6"/>
    </row>
    <row r="11" spans="2:13" ht="18" customHeight="1" x14ac:dyDescent="0.25"/>
    <row r="12" spans="2:13" ht="18" customHeight="1" x14ac:dyDescent="0.25">
      <c r="B12" s="55" t="s">
        <v>49</v>
      </c>
      <c r="C12" s="56"/>
      <c r="D12" s="55" t="s">
        <v>50</v>
      </c>
      <c r="E12" s="39"/>
      <c r="F12" s="55" t="s">
        <v>51</v>
      </c>
      <c r="G12" s="39"/>
      <c r="H12" s="39"/>
    </row>
    <row r="13" spans="2:13" ht="18" customHeight="1" x14ac:dyDescent="0.25">
      <c r="B13" s="20"/>
      <c r="C13" t="s">
        <v>48</v>
      </c>
      <c r="D13" s="20"/>
      <c r="E13" s="15" t="s">
        <v>14</v>
      </c>
      <c r="F13" s="20"/>
      <c r="G13" s="45" t="s">
        <v>12</v>
      </c>
      <c r="H13" s="47"/>
      <c r="L13" s="7"/>
    </row>
    <row r="14" spans="2:13" ht="3.95" customHeight="1" x14ac:dyDescent="0.25">
      <c r="D14" s="21"/>
      <c r="F14" s="21"/>
      <c r="L14" s="7"/>
    </row>
    <row r="15" spans="2:13" x14ac:dyDescent="0.25">
      <c r="B15" s="20"/>
      <c r="C15" t="s">
        <v>47</v>
      </c>
      <c r="D15" s="20"/>
      <c r="E15" t="s">
        <v>15</v>
      </c>
      <c r="F15" s="20"/>
      <c r="G15" s="45" t="s">
        <v>13</v>
      </c>
      <c r="H15" s="47"/>
      <c r="I15" s="2"/>
      <c r="L15" s="7"/>
    </row>
    <row r="16" spans="2:13" ht="3.95" customHeight="1" x14ac:dyDescent="0.25">
      <c r="D16" s="21"/>
      <c r="F16" s="21"/>
      <c r="I16" s="2"/>
      <c r="L16" s="7"/>
    </row>
    <row r="17" spans="2:12" x14ac:dyDescent="0.25">
      <c r="B17" s="20"/>
      <c r="C17" t="s">
        <v>9</v>
      </c>
      <c r="D17" s="20"/>
      <c r="E17" t="s">
        <v>16</v>
      </c>
      <c r="F17" s="21"/>
      <c r="G17" s="45"/>
      <c r="H17" s="45"/>
      <c r="I17" s="10"/>
      <c r="L17" s="7"/>
    </row>
    <row r="18" spans="2:12" ht="3.95" customHeight="1" x14ac:dyDescent="0.25">
      <c r="D18" s="21"/>
      <c r="F18" s="21"/>
      <c r="G18" s="3"/>
      <c r="H18" s="3"/>
      <c r="I18" s="11"/>
      <c r="L18" s="7"/>
    </row>
    <row r="19" spans="2:12" x14ac:dyDescent="0.25">
      <c r="B19" s="20"/>
      <c r="C19" t="s">
        <v>10</v>
      </c>
      <c r="D19" s="20"/>
      <c r="E19" t="s">
        <v>44</v>
      </c>
      <c r="F19" s="21"/>
      <c r="G19" s="45"/>
      <c r="H19" s="45"/>
      <c r="I19" s="10"/>
      <c r="L19" s="7"/>
    </row>
    <row r="20" spans="2:12" ht="3.95" customHeight="1" x14ac:dyDescent="0.25">
      <c r="B20" s="21"/>
      <c r="D20" s="21"/>
      <c r="F20" s="21"/>
      <c r="G20" s="3"/>
      <c r="H20" s="14"/>
      <c r="I20" s="10"/>
      <c r="L20" s="7"/>
    </row>
    <row r="21" spans="2:12" x14ac:dyDescent="0.25">
      <c r="B21" s="20"/>
      <c r="C21" t="s">
        <v>11</v>
      </c>
      <c r="D21" s="20"/>
      <c r="E21" s="14" t="s">
        <v>45</v>
      </c>
      <c r="F21" s="21"/>
      <c r="G21" s="45"/>
      <c r="H21" s="45"/>
      <c r="I21" s="14"/>
      <c r="J21" s="2"/>
      <c r="L21" s="7"/>
    </row>
    <row r="22" spans="2:12" ht="3.95" customHeight="1" x14ac:dyDescent="0.25">
      <c r="D22" s="21"/>
      <c r="I22" s="8"/>
      <c r="J22" s="8"/>
      <c r="L22" s="7"/>
    </row>
    <row r="23" spans="2:12" x14ac:dyDescent="0.25">
      <c r="B23" s="20"/>
      <c r="C23" t="s">
        <v>3</v>
      </c>
      <c r="D23" s="20"/>
      <c r="E23" s="14" t="s">
        <v>46</v>
      </c>
      <c r="F23" s="32"/>
      <c r="G23" s="49" t="s">
        <v>114</v>
      </c>
      <c r="H23" s="50"/>
      <c r="I23" s="8"/>
      <c r="J23" s="8"/>
      <c r="L23" s="7"/>
    </row>
    <row r="24" spans="2:12" ht="3.95" customHeight="1" x14ac:dyDescent="0.25">
      <c r="D24" s="21"/>
      <c r="I24" s="8"/>
      <c r="J24" s="8"/>
      <c r="L24" s="7"/>
    </row>
    <row r="25" spans="2:12" x14ac:dyDescent="0.25">
      <c r="B25" s="20"/>
      <c r="C25" t="s">
        <v>89</v>
      </c>
      <c r="D25" s="20"/>
      <c r="E25" t="s">
        <v>80</v>
      </c>
      <c r="F25" s="52" t="s">
        <v>113</v>
      </c>
      <c r="G25" s="47"/>
      <c r="H25" s="47"/>
      <c r="I25" s="8"/>
      <c r="J25" s="8"/>
      <c r="L25" s="7"/>
    </row>
    <row r="26" spans="2:12" ht="65.25" customHeight="1" x14ac:dyDescent="0.25">
      <c r="C26" s="37" t="s">
        <v>123</v>
      </c>
      <c r="D26" s="21"/>
      <c r="I26" s="8"/>
      <c r="J26" s="8"/>
      <c r="L26" s="7"/>
    </row>
    <row r="27" spans="2:12" x14ac:dyDescent="0.25">
      <c r="B27" s="20"/>
      <c r="C27" t="s">
        <v>71</v>
      </c>
      <c r="D27" s="42" t="s">
        <v>124</v>
      </c>
      <c r="E27" s="43"/>
      <c r="F27" s="42"/>
      <c r="G27" s="43"/>
      <c r="L27" s="7"/>
    </row>
    <row r="28" spans="2:12" x14ac:dyDescent="0.25">
      <c r="C28" s="31" t="s">
        <v>14</v>
      </c>
      <c r="J28" s="3"/>
      <c r="L28" s="7"/>
    </row>
    <row r="29" spans="2:12" ht="20.100000000000001" customHeight="1" x14ac:dyDescent="0.35">
      <c r="C29" s="51" t="s">
        <v>8</v>
      </c>
      <c r="D29" s="51"/>
      <c r="E29" s="51"/>
      <c r="F29" s="51"/>
      <c r="G29" s="51"/>
      <c r="H29" s="51"/>
      <c r="L29" s="7"/>
    </row>
    <row r="30" spans="2:12" ht="20.100000000000001" customHeight="1" x14ac:dyDescent="0.25"/>
    <row r="31" spans="2:12" ht="20.100000000000001" customHeight="1" x14ac:dyDescent="0.35">
      <c r="H31" s="48"/>
      <c r="I31" s="48"/>
      <c r="J31" s="48"/>
      <c r="K31" s="48"/>
      <c r="L31" s="48"/>
    </row>
    <row r="32" spans="2:12" ht="20.100000000000001" customHeight="1" x14ac:dyDescent="0.25">
      <c r="H32" s="3"/>
      <c r="I32" s="3"/>
      <c r="J32" s="3"/>
      <c r="K32" s="3"/>
      <c r="L32" s="3"/>
    </row>
    <row r="33" spans="3:12" ht="3.95" customHeight="1" x14ac:dyDescent="0.25">
      <c r="H33" s="3"/>
      <c r="I33" s="3"/>
      <c r="J33" s="3"/>
      <c r="K33" s="3"/>
      <c r="L33" s="3"/>
    </row>
    <row r="34" spans="3:12" ht="20.100000000000001" customHeight="1" x14ac:dyDescent="0.25">
      <c r="H34" s="3"/>
      <c r="I34" s="3"/>
      <c r="J34" s="3"/>
      <c r="K34" s="3"/>
      <c r="L34" s="12"/>
    </row>
    <row r="35" spans="3:12" ht="20.100000000000001" customHeight="1" x14ac:dyDescent="0.25">
      <c r="H35" s="3"/>
      <c r="I35" s="3"/>
      <c r="J35" s="3"/>
      <c r="K35" s="3"/>
      <c r="L35" s="3"/>
    </row>
    <row r="36" spans="3:12" ht="20.100000000000001" customHeight="1" x14ac:dyDescent="0.35">
      <c r="H36" s="48"/>
      <c r="I36" s="48"/>
      <c r="J36" s="48"/>
      <c r="K36" s="48"/>
      <c r="L36" s="48"/>
    </row>
    <row r="37" spans="3:12" ht="20.100000000000001" customHeight="1" x14ac:dyDescent="0.25">
      <c r="H37" s="3"/>
      <c r="I37" s="3"/>
      <c r="J37" s="3"/>
      <c r="K37" s="3"/>
      <c r="L37" s="12"/>
    </row>
    <row r="38" spans="3:12" ht="3.95" customHeight="1" x14ac:dyDescent="0.25">
      <c r="H38" s="3"/>
      <c r="I38" s="3"/>
      <c r="J38" s="3"/>
      <c r="K38" s="3"/>
      <c r="L38" s="3"/>
    </row>
    <row r="39" spans="3:12" ht="20.100000000000001" customHeight="1" x14ac:dyDescent="0.25">
      <c r="H39" s="3"/>
      <c r="I39" s="13"/>
      <c r="J39" s="3"/>
      <c r="K39" s="3"/>
      <c r="L39" s="12"/>
    </row>
    <row r="40" spans="3:12" ht="20.100000000000001" customHeight="1" x14ac:dyDescent="0.25">
      <c r="H40" s="29" t="s">
        <v>66</v>
      </c>
      <c r="I40" s="12">
        <f>Requisition!F56</f>
        <v>0</v>
      </c>
      <c r="J40" s="3"/>
      <c r="K40" s="3"/>
      <c r="L40" s="3"/>
    </row>
    <row r="41" spans="3:12" x14ac:dyDescent="0.25">
      <c r="C41" t="s">
        <v>63</v>
      </c>
      <c r="D41" s="38"/>
      <c r="E41" s="38"/>
      <c r="F41" s="38"/>
      <c r="G41" s="2"/>
      <c r="L41" s="7"/>
    </row>
    <row r="43" spans="3:12" x14ac:dyDescent="0.25">
      <c r="C43" t="s">
        <v>64</v>
      </c>
      <c r="D43" s="38"/>
      <c r="E43" s="38"/>
      <c r="F43" s="38"/>
      <c r="G43" t="s">
        <v>1</v>
      </c>
      <c r="H43" s="6"/>
    </row>
    <row r="46" spans="3:12" x14ac:dyDescent="0.25">
      <c r="J46" s="24" t="s">
        <v>76</v>
      </c>
    </row>
    <row r="47" spans="3:12" x14ac:dyDescent="0.25">
      <c r="J47" t="s">
        <v>90</v>
      </c>
    </row>
    <row r="48" spans="3:12" x14ac:dyDescent="0.25">
      <c r="J48" t="s">
        <v>92</v>
      </c>
    </row>
    <row r="49" spans="10:10" x14ac:dyDescent="0.25">
      <c r="J49" t="s">
        <v>91</v>
      </c>
    </row>
    <row r="50" spans="10:10" x14ac:dyDescent="0.25">
      <c r="J50" t="s">
        <v>109</v>
      </c>
    </row>
    <row r="51" spans="10:10" x14ac:dyDescent="0.25">
      <c r="J51" t="s">
        <v>75</v>
      </c>
    </row>
    <row r="52" spans="10:10" x14ac:dyDescent="0.25">
      <c r="J52" t="s">
        <v>94</v>
      </c>
    </row>
    <row r="53" spans="10:10" x14ac:dyDescent="0.25">
      <c r="J53" t="s">
        <v>93</v>
      </c>
    </row>
    <row r="54" spans="10:10" x14ac:dyDescent="0.25">
      <c r="J54" t="s">
        <v>95</v>
      </c>
    </row>
    <row r="55" spans="10:10" x14ac:dyDescent="0.25">
      <c r="J55" t="s">
        <v>96</v>
      </c>
    </row>
    <row r="56" spans="10:10" x14ac:dyDescent="0.25">
      <c r="J56" t="s">
        <v>97</v>
      </c>
    </row>
    <row r="57" spans="10:10" x14ac:dyDescent="0.25">
      <c r="J57" t="s">
        <v>111</v>
      </c>
    </row>
    <row r="58" spans="10:10" x14ac:dyDescent="0.25">
      <c r="J58" t="s">
        <v>98</v>
      </c>
    </row>
    <row r="59" spans="10:10" x14ac:dyDescent="0.25">
      <c r="J59" t="s">
        <v>100</v>
      </c>
    </row>
    <row r="60" spans="10:10" x14ac:dyDescent="0.25">
      <c r="J60" t="s">
        <v>99</v>
      </c>
    </row>
    <row r="61" spans="10:10" x14ac:dyDescent="0.25">
      <c r="J61" t="s">
        <v>101</v>
      </c>
    </row>
    <row r="62" spans="10:10" x14ac:dyDescent="0.25">
      <c r="J62" t="s">
        <v>102</v>
      </c>
    </row>
    <row r="63" spans="10:10" x14ac:dyDescent="0.25">
      <c r="J63" t="s">
        <v>103</v>
      </c>
    </row>
    <row r="64" spans="10:10" x14ac:dyDescent="0.25">
      <c r="J64" t="s">
        <v>110</v>
      </c>
    </row>
    <row r="65" spans="10:10" x14ac:dyDescent="0.25">
      <c r="J65" t="s">
        <v>73</v>
      </c>
    </row>
    <row r="66" spans="10:10" x14ac:dyDescent="0.25">
      <c r="J66" t="s">
        <v>104</v>
      </c>
    </row>
    <row r="67" spans="10:10" x14ac:dyDescent="0.25">
      <c r="J67" t="s">
        <v>105</v>
      </c>
    </row>
    <row r="68" spans="10:10" x14ac:dyDescent="0.25">
      <c r="J68" t="s">
        <v>106</v>
      </c>
    </row>
    <row r="69" spans="10:10" x14ac:dyDescent="0.25">
      <c r="J69" t="s">
        <v>107</v>
      </c>
    </row>
    <row r="70" spans="10:10" x14ac:dyDescent="0.25">
      <c r="J70" t="s">
        <v>108</v>
      </c>
    </row>
    <row r="71" spans="10:10" x14ac:dyDescent="0.25">
      <c r="J71" t="s">
        <v>74</v>
      </c>
    </row>
    <row r="72" spans="10:10" x14ac:dyDescent="0.25">
      <c r="J72" t="s">
        <v>68</v>
      </c>
    </row>
    <row r="73" spans="10:10" x14ac:dyDescent="0.25">
      <c r="J73" t="s">
        <v>72</v>
      </c>
    </row>
    <row r="74" spans="10:10" x14ac:dyDescent="0.25">
      <c r="J74" t="s">
        <v>112</v>
      </c>
    </row>
    <row r="79" spans="10:10" x14ac:dyDescent="0.25">
      <c r="J79" s="24" t="s">
        <v>77</v>
      </c>
    </row>
    <row r="80" spans="10:10" x14ac:dyDescent="0.25">
      <c r="J80" t="s">
        <v>83</v>
      </c>
    </row>
    <row r="81" spans="10:10" x14ac:dyDescent="0.25">
      <c r="J81" t="s">
        <v>88</v>
      </c>
    </row>
    <row r="82" spans="10:10" x14ac:dyDescent="0.25">
      <c r="J82" t="s">
        <v>81</v>
      </c>
    </row>
    <row r="83" spans="10:10" x14ac:dyDescent="0.25">
      <c r="J83" t="s">
        <v>78</v>
      </c>
    </row>
    <row r="84" spans="10:10" x14ac:dyDescent="0.25">
      <c r="J84" t="s">
        <v>82</v>
      </c>
    </row>
    <row r="85" spans="10:10" x14ac:dyDescent="0.25">
      <c r="J85" t="s">
        <v>79</v>
      </c>
    </row>
    <row r="88" spans="10:10" x14ac:dyDescent="0.25">
      <c r="J88" s="24" t="s">
        <v>84</v>
      </c>
    </row>
    <row r="89" spans="10:10" x14ac:dyDescent="0.25">
      <c r="J89" t="s">
        <v>83</v>
      </c>
    </row>
    <row r="90" spans="10:10" x14ac:dyDescent="0.25">
      <c r="J90" t="s">
        <v>88</v>
      </c>
    </row>
    <row r="91" spans="10:10" x14ac:dyDescent="0.25">
      <c r="J91" t="s">
        <v>78</v>
      </c>
    </row>
    <row r="92" spans="10:10" x14ac:dyDescent="0.25">
      <c r="J92" t="s">
        <v>82</v>
      </c>
    </row>
    <row r="93" spans="10:10" x14ac:dyDescent="0.25">
      <c r="J93" t="s">
        <v>85</v>
      </c>
    </row>
    <row r="94" spans="10:10" x14ac:dyDescent="0.25">
      <c r="J94" t="s">
        <v>79</v>
      </c>
    </row>
  </sheetData>
  <sortState xmlns:xlrd2="http://schemas.microsoft.com/office/spreadsheetml/2017/richdata2" ref="J89:J94">
    <sortCondition ref="J89"/>
  </sortState>
  <mergeCells count="26">
    <mergeCell ref="C29:H29"/>
    <mergeCell ref="F25:H25"/>
    <mergeCell ref="C1:H1"/>
    <mergeCell ref="G13:H13"/>
    <mergeCell ref="G15:H15"/>
    <mergeCell ref="G17:H17"/>
    <mergeCell ref="B12:C12"/>
    <mergeCell ref="D12:E12"/>
    <mergeCell ref="F12:H12"/>
    <mergeCell ref="C2:H2"/>
    <mergeCell ref="D43:F43"/>
    <mergeCell ref="D41:F41"/>
    <mergeCell ref="L3:M3"/>
    <mergeCell ref="D5:E5"/>
    <mergeCell ref="D7:E7"/>
    <mergeCell ref="D3:H3"/>
    <mergeCell ref="D4:H4"/>
    <mergeCell ref="D6:G6"/>
    <mergeCell ref="C8:E8"/>
    <mergeCell ref="C10:G10"/>
    <mergeCell ref="G19:H19"/>
    <mergeCell ref="D27:G27"/>
    <mergeCell ref="H31:L31"/>
    <mergeCell ref="H36:L36"/>
    <mergeCell ref="G21:H21"/>
    <mergeCell ref="G23:H23"/>
  </mergeCells>
  <dataValidations count="6">
    <dataValidation type="list" allowBlank="1" showInputMessage="1" showErrorMessage="1" sqref="F5" xr:uid="{00000000-0002-0000-0000-000000000000}">
      <formula1>"Alt School, Broadmoor, Central Office, College Lane, Coronado, Edison, Jefferson, Mil;ls, Sanger, Southern Heights, Stone, Taylor, B.T.Washington, Will Rogers, Warehouse"</formula1>
    </dataValidation>
    <dataValidation type="list" allowBlank="1" showInputMessage="1" showErrorMessage="1" sqref="I16:I17 I39 I19:I20" xr:uid="{00000000-0002-0000-0000-000001000000}">
      <formula1>"Y,N"</formula1>
    </dataValidation>
    <dataValidation type="list" allowBlank="1" showInputMessage="1" showErrorMessage="1" promptTitle="Color" prompt="Select the tape color." sqref="I21" xr:uid="{00000000-0002-0000-0000-000002000000}">
      <formula1>"Black, Blue, White"</formula1>
    </dataValidation>
    <dataValidation type="list" allowBlank="1" showInputMessage="1" sqref="D27:G27" xr:uid="{00000000-0002-0000-0000-000003000000}">
      <formula1>$J$80:$J$85</formula1>
    </dataValidation>
    <dataValidation type="list" allowBlank="1" showInputMessage="1" promptTitle="Cardstock Colors" prompt="Please select from the dropdown list of available colors." sqref="D25" xr:uid="{00000000-0002-0000-0000-000004000000}">
      <formula1>$J$89:$J$94</formula1>
    </dataValidation>
    <dataValidation type="list" allowBlank="1" showInputMessage="1" promptTitle="Location" prompt="Please select your location from the dropdown list." sqref="D5:E5" xr:uid="{00000000-0002-0000-0000-000005000000}">
      <formula1>$J$47:$J$74</formula1>
    </dataValidation>
  </dataValidations>
  <pageMargins left="0.7" right="0.7" top="0.75" bottom="0.75" header="0.3" footer="0.3"/>
  <pageSetup orientation="portrait" r:id="rId1"/>
  <headerFooter>
    <oddFooter>&amp;C19-20 Central Printing Request Form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56"/>
  <sheetViews>
    <sheetView workbookViewId="0">
      <selection activeCell="D10" sqref="D10"/>
    </sheetView>
  </sheetViews>
  <sheetFormatPr defaultRowHeight="15" x14ac:dyDescent="0.25"/>
  <cols>
    <col min="1" max="1" width="9.140625" style="22" customWidth="1"/>
    <col min="3" max="3" width="36" customWidth="1"/>
    <col min="4" max="4" width="9.85546875" style="22" customWidth="1"/>
    <col min="6" max="6" width="9.140625" style="7" customWidth="1"/>
  </cols>
  <sheetData>
    <row r="1" spans="1:9" ht="15" customHeight="1" x14ac:dyDescent="0.25">
      <c r="A1" s="22" t="s">
        <v>17</v>
      </c>
      <c r="B1" s="9" t="s">
        <v>18</v>
      </c>
      <c r="C1" t="s">
        <v>19</v>
      </c>
      <c r="D1" s="23" t="s">
        <v>20</v>
      </c>
      <c r="E1" s="24" t="s">
        <v>65</v>
      </c>
      <c r="F1" s="25" t="s">
        <v>67</v>
      </c>
    </row>
    <row r="2" spans="1:9" ht="15" customHeight="1" x14ac:dyDescent="0.25">
      <c r="B2" s="9"/>
      <c r="C2" s="16" t="s">
        <v>21</v>
      </c>
      <c r="D2" s="23"/>
      <c r="E2" s="24"/>
      <c r="F2" s="26"/>
    </row>
    <row r="3" spans="1:9" ht="15" customHeight="1" x14ac:dyDescent="0.25">
      <c r="A3" s="22">
        <v>2001</v>
      </c>
      <c r="B3" s="9" t="s">
        <v>22</v>
      </c>
      <c r="C3" t="s">
        <v>23</v>
      </c>
      <c r="D3" s="23">
        <v>2.1999999999999999E-2</v>
      </c>
      <c r="E3" s="24" t="str">
        <f>IF(AND(Order!B13&gt;0,Order!B17&gt;0,Order!D13&gt;0,Order!B27=""),(Order!I8*Order!I10),"0")</f>
        <v>0</v>
      </c>
      <c r="F3" s="26">
        <f>IF(E3&gt;0,(D3*E3),"")</f>
        <v>0</v>
      </c>
      <c r="I3" s="7"/>
    </row>
    <row r="4" spans="1:9" ht="15" customHeight="1" x14ac:dyDescent="0.25">
      <c r="A4" s="22">
        <v>2002</v>
      </c>
      <c r="B4" s="9" t="s">
        <v>22</v>
      </c>
      <c r="C4" t="s">
        <v>24</v>
      </c>
      <c r="D4" s="23">
        <v>2.75E-2</v>
      </c>
      <c r="E4" s="24" t="str">
        <f>IF(AND(Order!B13&gt;0,Order!B19&gt;0,Order!D13&gt;0,Order!B27=""),(Order!I8*Order!I10/2),"0")</f>
        <v>0</v>
      </c>
      <c r="F4" s="26">
        <f t="shared" ref="F4:F49" si="0">IF(E4&gt;0,(D4*E4),"")</f>
        <v>0</v>
      </c>
      <c r="I4" s="7"/>
    </row>
    <row r="5" spans="1:9" ht="15" customHeight="1" x14ac:dyDescent="0.25">
      <c r="A5" s="22">
        <v>2003</v>
      </c>
      <c r="B5" s="9" t="s">
        <v>22</v>
      </c>
      <c r="C5" t="s">
        <v>25</v>
      </c>
      <c r="D5" s="23">
        <v>0</v>
      </c>
      <c r="E5" s="24"/>
      <c r="F5" s="26" t="str">
        <f t="shared" si="0"/>
        <v/>
      </c>
    </row>
    <row r="6" spans="1:9" ht="15" customHeight="1" x14ac:dyDescent="0.25">
      <c r="A6" s="22">
        <v>2004</v>
      </c>
      <c r="B6" s="9" t="s">
        <v>22</v>
      </c>
      <c r="C6" t="s">
        <v>26</v>
      </c>
      <c r="D6" s="23">
        <v>2.5</v>
      </c>
      <c r="E6" s="36" t="str">
        <f>IF(AND(Order!B13&gt;0,Order!B25&gt;0,Order!D13&gt;0),Order!I8*Order!I10/100,"0")</f>
        <v>0</v>
      </c>
      <c r="F6" s="26">
        <f t="shared" si="0"/>
        <v>0</v>
      </c>
    </row>
    <row r="7" spans="1:9" ht="15" customHeight="1" x14ac:dyDescent="0.25">
      <c r="A7" s="22">
        <v>2005</v>
      </c>
      <c r="B7" s="9" t="s">
        <v>22</v>
      </c>
      <c r="C7" t="s">
        <v>56</v>
      </c>
      <c r="D7" s="23">
        <v>0.25</v>
      </c>
      <c r="E7" s="24" t="str">
        <f>IF(Order!F21&gt;0,Order!I10,"0")</f>
        <v>0</v>
      </c>
      <c r="F7" s="26">
        <f t="shared" si="0"/>
        <v>0</v>
      </c>
    </row>
    <row r="8" spans="1:9" ht="15" customHeight="1" x14ac:dyDescent="0.25">
      <c r="A8" s="22">
        <v>2008</v>
      </c>
      <c r="B8" s="9" t="s">
        <v>22</v>
      </c>
      <c r="C8" t="s">
        <v>53</v>
      </c>
      <c r="D8" s="23">
        <v>3.9E-2</v>
      </c>
      <c r="E8" s="24" t="str">
        <f>IF(AND(Order!B13&gt;0,Order!B17&gt;0,Order!B27&gt;0),(Order!I8*Order!I10),"0")</f>
        <v>0</v>
      </c>
      <c r="F8" s="26">
        <f t="shared" si="0"/>
        <v>0</v>
      </c>
    </row>
    <row r="9" spans="1:9" ht="15" customHeight="1" x14ac:dyDescent="0.25">
      <c r="A9" s="22">
        <v>2009</v>
      </c>
      <c r="B9" s="9" t="s">
        <v>22</v>
      </c>
      <c r="C9" t="s">
        <v>52</v>
      </c>
      <c r="D9" s="23">
        <v>0.05</v>
      </c>
      <c r="E9" s="24" t="str">
        <f>IF(AND(Order!B13&gt;0,Order!B19&gt;0,Order!B27&gt;0),(Order!I8*Order!I10/2),"0")</f>
        <v>0</v>
      </c>
      <c r="F9" s="26">
        <f t="shared" si="0"/>
        <v>0</v>
      </c>
    </row>
    <row r="10" spans="1:9" ht="15" customHeight="1" x14ac:dyDescent="0.25">
      <c r="A10" s="22">
        <v>2010</v>
      </c>
      <c r="B10" s="17" t="s">
        <v>22</v>
      </c>
      <c r="C10" t="s">
        <v>54</v>
      </c>
      <c r="D10" s="23">
        <v>3.9E-2</v>
      </c>
      <c r="E10" s="24" t="str">
        <f>IF(AND(Order!B13&gt;0,Order!B17&gt;0,Order!D25&gt;0),(Order!I8*Order!I10),"0")</f>
        <v>0</v>
      </c>
      <c r="F10" s="26">
        <f t="shared" si="0"/>
        <v>0</v>
      </c>
    </row>
    <row r="11" spans="1:9" ht="15" customHeight="1" x14ac:dyDescent="0.25">
      <c r="A11" s="22">
        <v>2011</v>
      </c>
      <c r="B11" s="17" t="s">
        <v>22</v>
      </c>
      <c r="C11" t="s">
        <v>55</v>
      </c>
      <c r="D11" s="23">
        <v>0.05</v>
      </c>
      <c r="E11" s="24" t="str">
        <f>IF(AND(Order!B13&gt;0,Order!B19&gt;0,Order!D25&gt;0),(Order!I8*Order!I10),"0")</f>
        <v>0</v>
      </c>
      <c r="F11" s="26">
        <f t="shared" si="0"/>
        <v>0</v>
      </c>
    </row>
    <row r="12" spans="1:9" ht="15" customHeight="1" x14ac:dyDescent="0.25">
      <c r="B12" s="17"/>
      <c r="D12" s="23"/>
      <c r="E12" s="24"/>
      <c r="F12" s="26" t="str">
        <f t="shared" si="0"/>
        <v/>
      </c>
    </row>
    <row r="13" spans="1:9" ht="15" customHeight="1" x14ac:dyDescent="0.25">
      <c r="B13" s="9"/>
      <c r="C13" s="16" t="s">
        <v>27</v>
      </c>
      <c r="D13" s="23"/>
      <c r="E13" s="24"/>
      <c r="F13" s="26" t="str">
        <f t="shared" si="0"/>
        <v/>
      </c>
    </row>
    <row r="14" spans="1:9" ht="15" customHeight="1" x14ac:dyDescent="0.25">
      <c r="A14" s="22">
        <v>2012</v>
      </c>
      <c r="B14" s="9"/>
      <c r="C14" t="s">
        <v>57</v>
      </c>
      <c r="D14" s="23">
        <v>0.05</v>
      </c>
      <c r="E14" s="24" t="str">
        <f>IF(AND(Order!B13&gt;0,Order!B17&gt;0,Order!D15&gt;0),(Order!I8*Order!I10),"0")</f>
        <v>0</v>
      </c>
      <c r="F14" s="26">
        <f t="shared" si="0"/>
        <v>0</v>
      </c>
    </row>
    <row r="15" spans="1:9" ht="15" customHeight="1" x14ac:dyDescent="0.25">
      <c r="A15" s="22">
        <v>2013</v>
      </c>
      <c r="B15" s="9"/>
      <c r="C15" t="s">
        <v>58</v>
      </c>
      <c r="D15" s="23">
        <v>5.5E-2</v>
      </c>
      <c r="E15" s="24" t="str">
        <f>IF(AND(Order!B13&gt;0,Order!B19&gt;0,Order!D15&gt;0),(Order!I8*Order!I10/2),"0")</f>
        <v>0</v>
      </c>
      <c r="F15" s="26">
        <f t="shared" si="0"/>
        <v>0</v>
      </c>
    </row>
    <row r="16" spans="1:9" ht="15" customHeight="1" x14ac:dyDescent="0.25">
      <c r="A16" s="22">
        <v>2014</v>
      </c>
      <c r="B16" s="9"/>
      <c r="C16" t="s">
        <v>25</v>
      </c>
      <c r="D16" s="23">
        <v>0</v>
      </c>
      <c r="E16" s="24"/>
      <c r="F16" s="26" t="str">
        <f t="shared" si="0"/>
        <v/>
      </c>
    </row>
    <row r="17" spans="1:6" ht="15" customHeight="1" x14ac:dyDescent="0.25">
      <c r="A17" s="22">
        <v>2015</v>
      </c>
      <c r="B17" s="9"/>
      <c r="C17" t="s">
        <v>28</v>
      </c>
      <c r="D17" s="23">
        <v>2.5</v>
      </c>
      <c r="E17" s="24" t="str">
        <f>IF(AND(Order!B13&gt;0,Order!B25&gt;0,Order!D15&gt;0),Order!I8*Order!I10/100,"0")</f>
        <v>0</v>
      </c>
      <c r="F17" s="26">
        <f t="shared" si="0"/>
        <v>0</v>
      </c>
    </row>
    <row r="18" spans="1:6" ht="15" customHeight="1" x14ac:dyDescent="0.25">
      <c r="B18" s="9"/>
      <c r="D18" s="23"/>
      <c r="E18" s="24"/>
      <c r="F18" s="26" t="str">
        <f t="shared" si="0"/>
        <v/>
      </c>
    </row>
    <row r="19" spans="1:6" ht="15" customHeight="1" x14ac:dyDescent="0.25">
      <c r="B19" s="9"/>
      <c r="C19" s="16" t="s">
        <v>29</v>
      </c>
      <c r="D19" s="23"/>
      <c r="E19" s="24"/>
      <c r="F19" s="26" t="str">
        <f t="shared" si="0"/>
        <v/>
      </c>
    </row>
    <row r="20" spans="1:6" ht="15" customHeight="1" x14ac:dyDescent="0.25">
      <c r="A20" s="22">
        <v>2016</v>
      </c>
      <c r="B20" s="9" t="s">
        <v>22</v>
      </c>
      <c r="C20" t="s">
        <v>59</v>
      </c>
      <c r="D20" s="23">
        <v>0.05</v>
      </c>
      <c r="E20" s="24" t="str">
        <f>IF(AND(Order!B13&gt;0,Order!B17&gt;0,Order!D17&gt;0),(Order!I8*Order!I10),"0")</f>
        <v>0</v>
      </c>
      <c r="F20" s="26">
        <f t="shared" si="0"/>
        <v>0</v>
      </c>
    </row>
    <row r="21" spans="1:6" ht="15" customHeight="1" x14ac:dyDescent="0.25">
      <c r="A21" s="22">
        <v>2017</v>
      </c>
      <c r="B21" s="9" t="s">
        <v>22</v>
      </c>
      <c r="C21" t="s">
        <v>62</v>
      </c>
      <c r="D21" s="23">
        <v>5.5E-2</v>
      </c>
      <c r="E21" s="24" t="str">
        <f>IF(AND(Order!B13&gt;0,Order!B19&gt;0, Order!D17&gt;0),(Order!I8*Order!I10/2),"0")</f>
        <v>0</v>
      </c>
      <c r="F21" s="26">
        <f t="shared" si="0"/>
        <v>0</v>
      </c>
    </row>
    <row r="22" spans="1:6" ht="15" customHeight="1" x14ac:dyDescent="0.25">
      <c r="A22" s="22">
        <v>2018</v>
      </c>
      <c r="B22" s="9" t="s">
        <v>22</v>
      </c>
      <c r="C22" t="s">
        <v>30</v>
      </c>
      <c r="D22" s="23">
        <v>2.5</v>
      </c>
      <c r="E22" s="36" t="str">
        <f>IF(AND(Order!B13&gt;0,Order!B25&gt;0,Order!D17&gt;0),Order!I8*Order!I10/100,"0")</f>
        <v>0</v>
      </c>
      <c r="F22" s="26">
        <f t="shared" si="0"/>
        <v>0</v>
      </c>
    </row>
    <row r="23" spans="1:6" ht="15" customHeight="1" x14ac:dyDescent="0.25">
      <c r="B23" s="9"/>
      <c r="D23" s="23"/>
      <c r="E23" s="24"/>
      <c r="F23" s="26" t="str">
        <f t="shared" si="0"/>
        <v/>
      </c>
    </row>
    <row r="24" spans="1:6" ht="15" customHeight="1" x14ac:dyDescent="0.25">
      <c r="B24" s="9"/>
      <c r="D24" s="23"/>
      <c r="E24" s="24"/>
      <c r="F24" s="26" t="str">
        <f t="shared" si="0"/>
        <v/>
      </c>
    </row>
    <row r="25" spans="1:6" ht="15" customHeight="1" x14ac:dyDescent="0.25">
      <c r="B25" s="9"/>
      <c r="C25" s="16" t="s">
        <v>31</v>
      </c>
      <c r="D25" s="23"/>
      <c r="E25" s="24"/>
      <c r="F25" s="26" t="str">
        <f t="shared" si="0"/>
        <v/>
      </c>
    </row>
    <row r="26" spans="1:6" ht="15" customHeight="1" x14ac:dyDescent="0.25">
      <c r="A26" s="22">
        <v>2019</v>
      </c>
      <c r="B26" s="9" t="s">
        <v>22</v>
      </c>
      <c r="C26" t="s">
        <v>32</v>
      </c>
      <c r="D26" s="23">
        <v>5.3999999999999999E-2</v>
      </c>
      <c r="E26" s="24" t="str">
        <f>IF(AND(Order!B15&gt;0,Order!B17&gt;0,Order!D13&gt;0),(Order!I8*Order!I10),"0")</f>
        <v>0</v>
      </c>
      <c r="F26" s="26">
        <f t="shared" si="0"/>
        <v>0</v>
      </c>
    </row>
    <row r="27" spans="1:6" ht="15" customHeight="1" x14ac:dyDescent="0.25">
      <c r="A27" s="22">
        <v>2020</v>
      </c>
      <c r="B27" s="9" t="s">
        <v>22</v>
      </c>
      <c r="C27" t="s">
        <v>33</v>
      </c>
      <c r="D27" s="23">
        <v>0.06</v>
      </c>
      <c r="E27" s="24" t="str">
        <f>IF(AND(Order!B15&gt;0,Order!B19&gt;0,Order!D13&gt;0),(Order!I8*Order!I10/2),"0")</f>
        <v>0</v>
      </c>
      <c r="F27" s="26">
        <f t="shared" si="0"/>
        <v>0</v>
      </c>
    </row>
    <row r="28" spans="1:6" ht="15" customHeight="1" x14ac:dyDescent="0.25">
      <c r="A28" s="22">
        <v>2021</v>
      </c>
      <c r="B28" s="9" t="s">
        <v>22</v>
      </c>
      <c r="C28" t="s">
        <v>34</v>
      </c>
      <c r="D28" s="23">
        <v>0</v>
      </c>
      <c r="E28" s="24"/>
      <c r="F28" s="26" t="str">
        <f t="shared" si="0"/>
        <v/>
      </c>
    </row>
    <row r="29" spans="1:6" ht="15" customHeight="1" x14ac:dyDescent="0.25">
      <c r="A29" s="22">
        <v>2022</v>
      </c>
      <c r="B29" s="9" t="s">
        <v>22</v>
      </c>
      <c r="C29" t="s">
        <v>35</v>
      </c>
      <c r="D29" s="23">
        <v>0</v>
      </c>
      <c r="E29" s="24"/>
      <c r="F29" s="26" t="str">
        <f t="shared" si="0"/>
        <v/>
      </c>
    </row>
    <row r="30" spans="1:6" ht="15" customHeight="1" x14ac:dyDescent="0.25">
      <c r="A30" s="22">
        <v>2023</v>
      </c>
      <c r="B30" s="9" t="s">
        <v>22</v>
      </c>
      <c r="C30" t="s">
        <v>26</v>
      </c>
      <c r="D30" s="23">
        <v>2.5</v>
      </c>
      <c r="E30" s="24" t="str">
        <f>IF(AND(Order!B15&gt;0,Order!B25&gt;0,Order!D13&gt;0),Order!I8*Order!I10/100,"0")</f>
        <v>0</v>
      </c>
      <c r="F30" s="26">
        <f t="shared" si="0"/>
        <v>0</v>
      </c>
    </row>
    <row r="31" spans="1:6" ht="15" customHeight="1" x14ac:dyDescent="0.25">
      <c r="A31" s="22">
        <v>2024</v>
      </c>
      <c r="B31" s="9" t="s">
        <v>22</v>
      </c>
      <c r="C31" t="s">
        <v>60</v>
      </c>
      <c r="D31" s="23">
        <v>7.6999999999999999E-2</v>
      </c>
      <c r="E31" s="24" t="str">
        <f>IF(AND(Order!B15&gt;0,Order!B17&gt;0,Order!D25&gt;0),(Order!I8*Order!I10),"0")</f>
        <v>0</v>
      </c>
      <c r="F31" s="26">
        <f t="shared" si="0"/>
        <v>0</v>
      </c>
    </row>
    <row r="32" spans="1:6" ht="15" customHeight="1" x14ac:dyDescent="0.25">
      <c r="A32" s="22">
        <v>2025</v>
      </c>
      <c r="B32" s="9" t="s">
        <v>22</v>
      </c>
      <c r="C32" t="s">
        <v>61</v>
      </c>
      <c r="D32" s="23">
        <v>8.7999999999999995E-2</v>
      </c>
      <c r="E32" s="24" t="str">
        <f>IF(AND(Order!B15&gt;0,Order!B19&gt;0,Order!D25&gt;0),(Order!I8*Order!I10),"0")</f>
        <v>0</v>
      </c>
      <c r="F32" s="26">
        <f t="shared" si="0"/>
        <v>0</v>
      </c>
    </row>
    <row r="33" spans="1:6" ht="15" customHeight="1" x14ac:dyDescent="0.25">
      <c r="A33" s="35"/>
      <c r="B33" s="35"/>
      <c r="D33" s="23"/>
      <c r="E33" s="24"/>
      <c r="F33" s="26"/>
    </row>
    <row r="34" spans="1:6" ht="15" customHeight="1" x14ac:dyDescent="0.25">
      <c r="A34" s="35"/>
      <c r="B34" s="35"/>
      <c r="C34" s="16" t="s">
        <v>121</v>
      </c>
      <c r="D34" s="23"/>
      <c r="E34" s="24"/>
      <c r="F34" s="26" t="str">
        <f t="shared" ref="F34:F37" si="1">IF(E34&gt;0,(D34*E34),"")</f>
        <v/>
      </c>
    </row>
    <row r="35" spans="1:6" ht="15" customHeight="1" x14ac:dyDescent="0.25">
      <c r="A35" s="35">
        <v>2012</v>
      </c>
      <c r="B35" s="35"/>
      <c r="C35" t="s">
        <v>119</v>
      </c>
      <c r="D35" s="23">
        <v>0.05</v>
      </c>
      <c r="E35" s="24" t="str">
        <f>IF(AND(Order!B15&gt;0,Order!B17&gt;0,Order!D15&gt;0),(Order!I8*Order!I10),"0")</f>
        <v>0</v>
      </c>
      <c r="F35" s="26">
        <f t="shared" si="1"/>
        <v>0</v>
      </c>
    </row>
    <row r="36" spans="1:6" ht="15" customHeight="1" x14ac:dyDescent="0.25">
      <c r="A36" s="35">
        <v>2013</v>
      </c>
      <c r="B36" s="35"/>
      <c r="C36" t="s">
        <v>120</v>
      </c>
      <c r="D36" s="23">
        <v>5.5E-2</v>
      </c>
      <c r="E36" s="24" t="str">
        <f>IF(AND(Order!B15&gt;0,Order!B17&gt;0,Order!D15&gt;0),(Order!I8*Order!I10),"0")</f>
        <v>0</v>
      </c>
      <c r="F36" s="26">
        <f t="shared" si="1"/>
        <v>0</v>
      </c>
    </row>
    <row r="37" spans="1:6" ht="15" customHeight="1" x14ac:dyDescent="0.25">
      <c r="A37" s="35">
        <v>2014</v>
      </c>
      <c r="B37" s="35"/>
      <c r="C37" t="s">
        <v>25</v>
      </c>
      <c r="D37" s="23">
        <v>0</v>
      </c>
      <c r="E37" s="24"/>
      <c r="F37" s="26" t="str">
        <f t="shared" si="1"/>
        <v/>
      </c>
    </row>
    <row r="38" spans="1:6" ht="15" customHeight="1" x14ac:dyDescent="0.25">
      <c r="A38" s="35">
        <v>2015</v>
      </c>
      <c r="B38" s="35"/>
      <c r="C38" t="s">
        <v>28</v>
      </c>
      <c r="D38" s="23">
        <v>2.5</v>
      </c>
      <c r="E38" s="24" t="str">
        <f>IF(AND(Order!B15&gt;0,Order!B25&gt;0,Order!D15&gt;0),Order!I8*Order!I10/100,"0")</f>
        <v>0</v>
      </c>
      <c r="F38" s="26">
        <f>IF(E38&gt;0,(D38*E38),"")</f>
        <v>0</v>
      </c>
    </row>
    <row r="39" spans="1:6" ht="15" customHeight="1" x14ac:dyDescent="0.25">
      <c r="B39" s="9"/>
      <c r="D39" s="23"/>
      <c r="E39" s="24"/>
      <c r="F39" s="26" t="str">
        <f t="shared" si="0"/>
        <v/>
      </c>
    </row>
    <row r="40" spans="1:6" ht="15" customHeight="1" x14ac:dyDescent="0.25">
      <c r="B40" s="9"/>
      <c r="C40" s="16" t="s">
        <v>36</v>
      </c>
      <c r="D40" s="23"/>
      <c r="E40" s="24"/>
      <c r="F40" s="26" t="str">
        <f t="shared" si="0"/>
        <v/>
      </c>
    </row>
    <row r="41" spans="1:6" ht="15" customHeight="1" x14ac:dyDescent="0.25">
      <c r="A41" s="22">
        <v>2026</v>
      </c>
      <c r="B41" s="9" t="s">
        <v>22</v>
      </c>
      <c r="C41" t="s">
        <v>37</v>
      </c>
      <c r="D41" s="23">
        <v>9.9000000000000005E-2</v>
      </c>
      <c r="E41" s="24" t="str">
        <f>IF(AND(Order!B15&gt;0,Order!B17&gt;0,Order!D17&gt;0),(Order!I8*Order!I10),"0")</f>
        <v>0</v>
      </c>
      <c r="F41" s="26">
        <f t="shared" si="0"/>
        <v>0</v>
      </c>
    </row>
    <row r="42" spans="1:6" ht="15" customHeight="1" x14ac:dyDescent="0.25">
      <c r="A42" s="22">
        <v>2027</v>
      </c>
      <c r="B42" s="9" t="s">
        <v>22</v>
      </c>
      <c r="C42" t="s">
        <v>38</v>
      </c>
      <c r="D42" s="23">
        <v>0.1045</v>
      </c>
      <c r="E42" s="24" t="str">
        <f>IF(AND(Order!B15&gt;0,Order!B19&gt;0,Order!D17&gt;0),(Order!I8*Order!I10/2),"0")</f>
        <v>0</v>
      </c>
      <c r="F42" s="26">
        <f t="shared" si="0"/>
        <v>0</v>
      </c>
    </row>
    <row r="43" spans="1:6" ht="15" customHeight="1" x14ac:dyDescent="0.25">
      <c r="A43" s="22">
        <v>2028</v>
      </c>
      <c r="B43" s="9" t="s">
        <v>22</v>
      </c>
      <c r="C43" t="s">
        <v>30</v>
      </c>
      <c r="D43" s="23">
        <v>2.5</v>
      </c>
      <c r="E43" s="24" t="str">
        <f>IF(AND(Order!B15&gt;0,Order!B25&gt;0,Order!D17&gt;0),Order!I8*Order!I10/100,"0")</f>
        <v>0</v>
      </c>
      <c r="F43" s="26">
        <f t="shared" si="0"/>
        <v>0</v>
      </c>
    </row>
    <row r="44" spans="1:6" ht="15" customHeight="1" x14ac:dyDescent="0.25">
      <c r="B44" s="9"/>
      <c r="D44" s="23"/>
      <c r="E44" s="24"/>
      <c r="F44" s="26" t="str">
        <f t="shared" si="0"/>
        <v/>
      </c>
    </row>
    <row r="45" spans="1:6" x14ac:dyDescent="0.25">
      <c r="B45" s="9"/>
      <c r="C45" s="16" t="s">
        <v>39</v>
      </c>
      <c r="D45" s="23"/>
      <c r="E45" s="24"/>
      <c r="F45" s="26" t="str">
        <f t="shared" si="0"/>
        <v/>
      </c>
    </row>
    <row r="46" spans="1:6" x14ac:dyDescent="0.25">
      <c r="A46" s="22">
        <v>2029</v>
      </c>
      <c r="B46" s="9" t="s">
        <v>22</v>
      </c>
      <c r="C46" t="s">
        <v>40</v>
      </c>
      <c r="D46" s="23">
        <v>2.5</v>
      </c>
      <c r="E46" s="24" t="str">
        <f>IF(Order!D19&gt;0,(Order!I8*Order!I10),"0")</f>
        <v>0</v>
      </c>
      <c r="F46" s="26">
        <f t="shared" si="0"/>
        <v>0</v>
      </c>
    </row>
    <row r="47" spans="1:6" x14ac:dyDescent="0.25">
      <c r="A47" s="22">
        <v>2030</v>
      </c>
      <c r="B47" s="9" t="s">
        <v>22</v>
      </c>
      <c r="C47" t="s">
        <v>41</v>
      </c>
      <c r="D47" s="23">
        <v>5</v>
      </c>
      <c r="E47" s="24" t="str">
        <f>IF(AND(Order!D19&gt;0,Order!D23&gt;0),(Order!I8*Order!I10),"0")</f>
        <v>0</v>
      </c>
      <c r="F47" s="26">
        <f t="shared" si="0"/>
        <v>0</v>
      </c>
    </row>
    <row r="48" spans="1:6" x14ac:dyDescent="0.25">
      <c r="A48" s="22">
        <v>2031</v>
      </c>
      <c r="B48" s="9" t="s">
        <v>22</v>
      </c>
      <c r="C48" t="s">
        <v>42</v>
      </c>
      <c r="D48" s="23">
        <v>5</v>
      </c>
      <c r="E48" s="24" t="str">
        <f>IF(Order!D21&gt;0,(Order!I8*Order!I10),"0")</f>
        <v>0</v>
      </c>
      <c r="F48" s="26">
        <f t="shared" si="0"/>
        <v>0</v>
      </c>
    </row>
    <row r="49" spans="1:6" x14ac:dyDescent="0.25">
      <c r="A49" s="22">
        <v>2032</v>
      </c>
      <c r="B49" s="9" t="s">
        <v>22</v>
      </c>
      <c r="C49" t="s">
        <v>43</v>
      </c>
      <c r="D49" s="23">
        <v>10</v>
      </c>
      <c r="E49" s="24" t="str">
        <f>IF(AND(Order!D21&gt;0,Order!D23&gt;0),(Order!I8*Order!I10),"0")</f>
        <v>0</v>
      </c>
      <c r="F49" s="26">
        <f t="shared" si="0"/>
        <v>0</v>
      </c>
    </row>
    <row r="51" spans="1:6" x14ac:dyDescent="0.25">
      <c r="C51" s="16" t="s">
        <v>115</v>
      </c>
    </row>
    <row r="52" spans="1:6" x14ac:dyDescent="0.25">
      <c r="C52" t="s">
        <v>116</v>
      </c>
      <c r="D52" s="33">
        <v>0.22</v>
      </c>
      <c r="E52" s="24"/>
      <c r="F52" s="26" t="str">
        <f>IF(Order!F13&gt;0,(D52*1),"")</f>
        <v/>
      </c>
    </row>
    <row r="53" spans="1:6" x14ac:dyDescent="0.25">
      <c r="C53" t="s">
        <v>117</v>
      </c>
      <c r="D53" s="34">
        <v>0.44</v>
      </c>
      <c r="E53" s="24"/>
      <c r="F53" s="26" t="str">
        <f>IF(Order!F15&gt;0,(D53*1),"")</f>
        <v/>
      </c>
    </row>
    <row r="54" spans="1:6" x14ac:dyDescent="0.25">
      <c r="C54" t="s">
        <v>118</v>
      </c>
      <c r="D54" s="34">
        <v>0.88</v>
      </c>
      <c r="E54" s="24"/>
      <c r="F54" s="26" t="str">
        <f>IF(Order!F17&gt;0,(D54*1),"")</f>
        <v/>
      </c>
    </row>
    <row r="56" spans="1:6" x14ac:dyDescent="0.25">
      <c r="B56" s="28">
        <f>Order!H5</f>
        <v>0</v>
      </c>
      <c r="C56">
        <f>Order!D4</f>
        <v>0</v>
      </c>
      <c r="E56" t="s">
        <v>66</v>
      </c>
      <c r="F56" s="7">
        <f>SUM(F3:F55)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</vt:lpstr>
      <vt:lpstr>Sheet1</vt:lpstr>
      <vt:lpstr>Requisition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Earnst</dc:creator>
  <cp:lastModifiedBy>Administrator</cp:lastModifiedBy>
  <cp:lastPrinted>2019-11-21T18:48:26Z</cp:lastPrinted>
  <dcterms:created xsi:type="dcterms:W3CDTF">2013-05-15T20:14:37Z</dcterms:created>
  <dcterms:modified xsi:type="dcterms:W3CDTF">2024-04-30T21:28:42Z</dcterms:modified>
</cp:coreProperties>
</file>